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OBRÓT_NA_2024" sheetId="1" r:id="rId1"/>
    <sheet name="DYSTRYBUCJA _NA 2024" sheetId="2" r:id="rId2"/>
    <sheet name="cd. oferty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<sst xmlns="http://schemas.openxmlformats.org/spreadsheetml/2006/main" count="85" uniqueCount="61">
  <si>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Okres rozliczeniowy  w miesiącach</t>
  </si>
  <si>
    <t>Moc umowna (kw)</t>
  </si>
  <si>
    <t xml:space="preserve">Szacowane zuzycie w okresie trwania umowy w kWh w strefach </t>
  </si>
  <si>
    <t>Grupa taryfowa</t>
  </si>
  <si>
    <t>C11</t>
  </si>
  <si>
    <t>R</t>
  </si>
  <si>
    <t>C12a</t>
  </si>
  <si>
    <t>C22b</t>
  </si>
  <si>
    <t>F O R M U L A R Z      O F E R T Y</t>
  </si>
  <si>
    <t>……………………………………………………….
(miejsce, data)</t>
  </si>
  <si>
    <t>………………………………………………………….
(podpis i pieczątka wykonawcy)</t>
  </si>
  <si>
    <r>
      <t xml:space="preserve">Cena jednostkowa za energię elektyczną </t>
    </r>
    <r>
      <rPr>
        <b/>
        <sz val="9"/>
        <color indexed="8"/>
        <rFont val="Calibri"/>
        <family val="2"/>
      </rPr>
      <t>całodobową</t>
    </r>
    <r>
      <rPr>
        <sz val="9"/>
        <color indexed="8"/>
        <rFont val="Calibri"/>
        <family val="2"/>
      </rPr>
      <t xml:space="preserve">     
(zł/kWh) </t>
    </r>
  </si>
  <si>
    <t>całododobowa</t>
  </si>
  <si>
    <t>pozaszczytowa/nocna</t>
  </si>
  <si>
    <t>szczytowa /dzienna</t>
  </si>
  <si>
    <r>
      <t xml:space="preserve">Cena jednostkowa za energię elektyczną </t>
    </r>
    <r>
      <rPr>
        <b/>
        <sz val="9"/>
        <color indexed="8"/>
        <rFont val="Calibri"/>
        <family val="2"/>
      </rPr>
      <t>szczyt /dzienna</t>
    </r>
    <r>
      <rPr>
        <sz val="9"/>
        <color indexed="8"/>
        <rFont val="Calibri"/>
        <family val="2"/>
      </rPr>
      <t xml:space="preserve">       (zł/kWh) </t>
    </r>
  </si>
  <si>
    <r>
      <t xml:space="preserve">Cena jednostkowa za energię elektyczną </t>
    </r>
    <r>
      <rPr>
        <b/>
        <sz val="9"/>
        <color indexed="8"/>
        <rFont val="Calibri"/>
        <family val="2"/>
      </rPr>
      <t>pozaszczyt/nocna</t>
    </r>
    <r>
      <rPr>
        <sz val="9"/>
        <color indexed="8"/>
        <rFont val="Calibri"/>
        <family val="2"/>
      </rPr>
      <t xml:space="preserve"> (zł/kWh) </t>
    </r>
  </si>
  <si>
    <t>Oferujemy wykonanie zamówienia na następujących warunkach cenowych:</t>
  </si>
  <si>
    <t>1.Sprzedaż energii elektrycznej (OBRÓT)</t>
  </si>
  <si>
    <t>Cena za energię elektyczną (netto)
[zł/kWh]</t>
  </si>
  <si>
    <t>Ilość punktów poboru
PPE</t>
  </si>
  <si>
    <t>Opłata handlowa 
zł/m-c/PPE</t>
  </si>
  <si>
    <t>Opłata handlowa zł
(kol2*kol3*kol12)</t>
  </si>
  <si>
    <t>Cena energii + opłata handlowa (netto)   
(kol. 11+kol13)</t>
  </si>
  <si>
    <t>Wartość  podatku VAT ( kol. 14*23%)</t>
  </si>
  <si>
    <t>Łączna wartość oferty sprzedaży energii elektrycznej(OBRÓT) (brutto)  
(kol. 14+15)</t>
  </si>
  <si>
    <t>Cena za energię elektyczną  ( kol. 8*kol.5+ kol. 9*kol.6+ kol. 10*kol.7)
(zł)</t>
  </si>
  <si>
    <t>FORMULARZ OFERTY c.d.</t>
  </si>
  <si>
    <t>Nazwa i adres Wykonawcy / wykonawców występujących wspólnie:
..................................................................................................................................................................................................</t>
  </si>
  <si>
    <t xml:space="preserve">
.................................................
pieczęć firmowa Wykonawcy
</t>
  </si>
  <si>
    <t>TAB."B"</t>
  </si>
  <si>
    <t>TAB ."A"</t>
  </si>
  <si>
    <t>Załącznik Nr 2</t>
  </si>
  <si>
    <t>Załącznik Nr 2 c.d.</t>
  </si>
  <si>
    <t>na kompleksową dostawę energii elektrycznej i świadczenie usług dystrybucji energii elektrycznej dla obiektów Miejskiego Przedsiębiorstwa Energetyki Cieplnej  - Rzeszów Spółka z ograniczoną odpowiedzialnością (obiekty bez mikroinstalacji).</t>
  </si>
  <si>
    <t>2. Usługa dystrybucji energii elektrycznej (wyliczona na podstawie cen i stawek opłat oowiązujących na dzień składania oferty, zgodnych z obowiązującą taryfą OSD zatwierdzoną przez Prezesa Urzędu Regulacji Energetyki)</t>
  </si>
  <si>
    <t>4. Oświadczam(y), że uważam(y) się związani ofertą przez okres 60 dni. Bieg terminu rozpoczyna się wraz z upływem terminu składania ofert.</t>
  </si>
  <si>
    <t>6. Oświadczamy, że podane ceny jednostkowe uwzględniają wszystkie składniki związane z realizacją przedmiotu zamówienia (w tym również  koszty  odprowadzania  podatku akcyzowego, nabycia i umorzenia świadectw pochodzenia energii elektrycznej, bilansowania handlowego, opłaty przejściowej) są niezmienne i będą obowiązywać przez cały okres trwania umowy.</t>
  </si>
  <si>
    <r>
      <t>9. Oświadczamy, że 
a) posiadamy koncesję na obrót energią elektryczną, udzieloną przez Prezesa Urzędu Regulacji Energetyki nr …………………………..........   z dnia ………………….. ważną do ……………………
b) nie jesteśmy właścicielem sieci dystrybucyjnej i posiadamy aktualną umowę o świadczenie usług dystrybucji energii elektrycznej   z Operatorem Systemu Dystrybucyjnego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
Nr …………………………….. …z  dnia ………………………….    zawartą  na okres ……………………………..
c) jesteśmy  właścicielem sieci dystrybucyjnej i posiadamy aktualną koncesję na dystrybucję energii elektrycznej, udzieloną przez Prezesa Urzędu Regulacji Energetyki.</t>
    </r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 xml:space="preserve"> 
Nr …………………………….. …z  dnia ………………………….    zawartą  na okres ……………………………..
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niewłaściwe skreślić</t>
    </r>
  </si>
  <si>
    <t xml:space="preserve">10. Oświadczam(y), że zobowiązujemy się do bilansowania handlowego, poprzez rozliczanie niezbilansowania powstałego pomiędzy zgłoszonym wolumenem energii w ramach Umowy, a rzeczywiście zakupioną energią elektryczną w okresach rozliczeniowych, w ramach ustalonej ceny za sprzedaną energię elektryczną Zamawiającego. </t>
  </si>
  <si>
    <t>`</t>
  </si>
  <si>
    <t xml:space="preserve">Integralną część oferty stanowią:
1............................................................................
2............................................................................
3............................................................................
......................................., dnia.........................                                                               …………………..
            miejscowość                                                                                                  (podpis Wykonawcy)
</t>
  </si>
  <si>
    <t xml:space="preserve">Cena za usługi dystrybucyjne </t>
  </si>
  <si>
    <t xml:space="preserve">Wartość netto za usługi dystrybucyjne </t>
  </si>
  <si>
    <t>5. Oświadczam(y), że oferowany przedmiot zamówienia spełnia wszystkie wymagania określone w SWZ wraz z Załącznikami.</t>
  </si>
  <si>
    <r>
      <t xml:space="preserve">3. </t>
    </r>
    <r>
      <rPr>
        <b/>
        <u val="single"/>
        <sz val="14"/>
        <rFont val="Times New Roman"/>
        <family val="1"/>
      </rPr>
      <t xml:space="preserve">Termin płatności za wystawione faktury wynosi …..............dni </t>
    </r>
    <r>
      <rPr>
        <sz val="14"/>
        <rFont val="Times New Roman"/>
        <family val="1"/>
      </rPr>
      <t xml:space="preserve"> licząc od dnia wystawienia faktury za kompleksową usługę.     W przypadku doręczenia faktury w czasie uniemożliwiającym terminowe wykonanie zobowiązania , płatność będzie realizowana w terminie co najmniej 7 dni licząc od dnia otrzymania faktury przez zamawiającego.                                                                                                                                                                                                                                             
UWAGA :   Wykonawca winien  określić  termin płatności: </t>
    </r>
    <r>
      <rPr>
        <b/>
        <sz val="14"/>
        <rFont val="Times New Roman"/>
        <family val="1"/>
      </rPr>
      <t xml:space="preserve">21dni lub 30 dni </t>
    </r>
    <r>
      <rPr>
        <sz val="14"/>
        <rFont val="Times New Roman"/>
        <family val="1"/>
      </rPr>
      <t xml:space="preserve"> uzupełniając powyższy warunek.   
oraz poniższe oświadczenia:             </t>
    </r>
  </si>
  <si>
    <t xml:space="preserve">4.   Oświadczamy, że  w/w przedmiot zamówienia   wykonamy za  kwotę…………………………………w tym obowiązujący podatek VAT ……; w podziale na :
-  dystrybucja  -netto  (tab."B" kol.8)    …………….....    oraz  podatek VAT    …….………
-  obrót            -netto (tab."A" kol.14)    ……………....     oraz  podatek VAT  (tab."A" kol. 15)   …………….
</t>
  </si>
  <si>
    <t xml:space="preserve">Wykonawca przedłoży Zamawiającemu wraz z ofertą szczegółową kalkulację wyliczenia ceny za usługę dystrybucji, sporządzoną w sposób klarowny i czytelny, umożliwiający Zamawiającemu samodzielną weryfikację sposobu obliczenia zaoferowanej przez Wykonawcę ceny wraz z jej częściami składowymi, np. opłatami stałymi i zmiennymi wynikającymi z obowiązującego na dzień złożenia oferty stanu prawnego. </t>
  </si>
  <si>
    <t>X</t>
  </si>
  <si>
    <r>
      <t xml:space="preserve">C22b  </t>
    </r>
    <r>
      <rPr>
        <sz val="10"/>
        <color indexed="8"/>
        <rFont val="Arial"/>
        <family val="2"/>
      </rPr>
      <t>*</t>
    </r>
  </si>
  <si>
    <t>x</t>
  </si>
  <si>
    <r>
      <t xml:space="preserve">UWAGI: 
 Należy przyjąć  jedną cenę jednostkową za 1kWh dla wszystkich taryf wymienionych w formularzu- wartość NETTO. 
1) </t>
    </r>
    <r>
      <rPr>
        <sz val="12"/>
        <rFont val="Times New Roman"/>
        <family val="1"/>
      </rPr>
      <t xml:space="preserve">ceny jednostkowe za kWh należy podać z dokładnością do czterech miejsc po przecinku, 
2 )wartości netto należy podać z dokładnością do dwóch miejsc po przecinku.
</t>
    </r>
    <r>
      <rPr>
        <sz val="12"/>
        <rFont val="Arial"/>
        <family val="0"/>
      </rPr>
      <t>O</t>
    </r>
    <r>
      <rPr>
        <sz val="12"/>
        <rFont val="Times New Roman"/>
        <family val="1"/>
      </rPr>
      <t>płaty handlowe (dla każdej grupy taryfowej) powinny zawierać wszystkie koszty i opłaty, w tym za obsługę rozliczenia związane ze sprzedażą energii elektrycznej (w przypadku nie pobierania przez Wykonawcę opłaty handlowej odpowiednie pola należy zostawić niewypełnione lub w inny sposób wskazać brak opłaty abonamentowej</t>
    </r>
    <r>
      <rPr>
        <sz val="12"/>
        <rFont val="Arial"/>
        <family val="0"/>
      </rPr>
      <t xml:space="preserve">)
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) w przypadku taryfy C22b , pomimo ilości punktów poboru równej zero należy również podać ceny i opłaty dla części "Obrót" (możliwość pojawienia się obiektów w trakcie realizacji zamówienia )</t>
    </r>
  </si>
  <si>
    <t xml:space="preserve">8. Oświadczamy, iż przedmiot zamówienia będziemy realizować  nie wcześniej niż od 1 stycznia 2024 r. do dnia 31.12.2024 r.
</t>
  </si>
  <si>
    <t xml:space="preserve"> </t>
  </si>
  <si>
    <r>
      <t xml:space="preserve">UWAGI: 
 Należy przyjąć ceny zgodnie z obowiązującymi przepisami i taryfami dystrybucji - wartość NETTO. 
</t>
    </r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ceny jednostkowe za kWh należy podać z dokładnością do czterech miejsc po przecinku, 
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wartości netto należy podać z dokładnością do dwóch miejsc po przecinku
Wartość dystrybucji należy wyliczyć na podstawie cen obowiązujących na dzień składania oferty, zgodnych z obowiązującą wykonawcę „Taryfą dla usług dystrybucji energii elektrycznej  PGE  Dystrybucja S.A.” zatwierdzoną przez Prezesa Urzędu Regulacji Energetyki. obowiązującą w </t>
    </r>
    <r>
      <rPr>
        <b/>
        <sz val="12"/>
        <rFont val="Times New Roman"/>
        <family val="1"/>
      </rPr>
      <t xml:space="preserve">2023 r. </t>
    </r>
    <r>
      <rPr>
        <sz val="12"/>
        <rFont val="Times New Roman"/>
        <family val="1"/>
      </rPr>
      <t xml:space="preserve">(Opłaty netto bez podatku VAT w grupach taryfowych C11, R, C12a, C22b obowiązujące dla Oddziału –Rzeszów)
</t>
    </r>
    <r>
      <rPr>
        <b/>
        <sz val="16"/>
        <rFont val="Times New Roman"/>
        <family val="1"/>
      </rPr>
      <t>³</t>
    </r>
    <r>
      <rPr>
        <sz val="12"/>
        <rFont val="Times New Roman"/>
        <family val="1"/>
      </rPr>
      <t xml:space="preserve"> w przypadku taryfy C22b , ilość punktów poboru równa zero - należy również podać ceny i opłaty  (możliwość pojawienia się obiektów w trakcie realizacji zamówienia )</t>
    </r>
  </si>
  <si>
    <t>7. Oświadczamy, że sprzedaż wraz z dystrybucją energii elektrycznej odbywać się będzie na warunkach określonych w ustawie z dnia 10.04.1997 r. – Prawo energetyczne  (tj. Dz. U. z 2022 r. poz.1385) i Kodeksie cywilnym z dnia 23 kwietnia 1964r.  (t.j. Dz. U. z 2023 r. poz. 1610)  oraz zgodnie z obowiązującymi standardami jakościowymi określonymi w aktach wykonawczych do ustawy Prawo energetyczne.</t>
  </si>
  <si>
    <t>11. Oświadczam(y), że akceptuję(emy) bez zastrzeżeń Istotne postanowienia do umowy wg Rozdziału XV SWZ i zobowiązujemy się w przypadku wybrania naszej oferty do zawarcia umowy na określonych wyżej warunkach oraz zawartych w SWZ wraz z Załącznikami w miejscu i terminie wyznaczonym przez Zamawiającego.</t>
  </si>
  <si>
    <t>12. Oświadczam(y), że zobowiązuję(y) się do zawierania umów dla nowych punktów odbioru  w okresie realizacji zamówienia zgodnie z warunkami zawartymi w ofercie.</t>
  </si>
  <si>
    <t xml:space="preserve">13. Oświadczam(y), że wyznaczymy opiekuna klienta do kontaktów z Zamawiającym  w sprawie zmian umów, rozpatrywania wniosków lub reklamacji, zasad rozliczeń oraz informacji w sprawie aktualnych taryf i zmian przepisów prawa. </t>
  </si>
  <si>
    <t>14.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</t>
  </si>
  <si>
    <t>15.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129).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</si>
</sst>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48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2"/>
      <color indexed="8"/>
      <name val="Calibri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1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2" fontId="10" fillId="0" borderId="19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2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" fontId="0" fillId="0" borderId="0" xfId="0" applyNumberFormat="1" applyAlignment="1">
      <alignment/>
    </xf>
    <xf numFmtId="1" fontId="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2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2" fontId="9" fillId="0" borderId="20" xfId="0" applyNumberFormat="1" applyFont="1" applyBorder="1" applyAlignment="1">
      <alignment/>
    </xf>
    <xf numFmtId="1" fontId="10" fillId="0" borderId="25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2" fontId="9" fillId="0" borderId="29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1" fontId="20" fillId="0" borderId="0" xfId="0" applyNumberFormat="1" applyFont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2" fontId="9" fillId="0" borderId="19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5" fillId="0" borderId="33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2" fontId="9" fillId="0" borderId="0" xfId="0" applyNumberFormat="1" applyFont="1" applyFill="1" applyBorder="1" applyAlignment="1">
      <alignment wrapText="1"/>
    </xf>
    <xf numFmtId="1" fontId="8" fillId="0" borderId="34" xfId="0" applyNumberFormat="1" applyFont="1" applyFill="1" applyBorder="1" applyAlignment="1">
      <alignment horizontal="center" wrapText="1"/>
    </xf>
    <xf numFmtId="1" fontId="8" fillId="0" borderId="28" xfId="0" applyNumberFormat="1" applyFont="1" applyFill="1" applyBorder="1" applyAlignment="1">
      <alignment horizontal="center" wrapText="1"/>
    </xf>
    <xf numFmtId="0" fontId="20" fillId="0" borderId="35" xfId="0" applyFont="1" applyBorder="1" applyAlignment="1">
      <alignment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5" fillId="0" borderId="4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7.421875" style="0" customWidth="1"/>
    <col min="3" max="3" width="9.7109375" style="0" customWidth="1"/>
    <col min="5" max="5" width="10.421875" style="0" customWidth="1"/>
    <col min="11" max="12" width="12.28125" style="0" customWidth="1"/>
    <col min="13" max="13" width="10.7109375" style="0" customWidth="1"/>
    <col min="14" max="14" width="12.00390625" style="0" customWidth="1"/>
    <col min="15" max="15" width="11.00390625" style="0" customWidth="1"/>
    <col min="16" max="16" width="11.8515625" style="0" customWidth="1"/>
    <col min="17" max="17" width="13.7109375" style="0" bestFit="1" customWidth="1"/>
    <col min="19" max="19" width="11.57421875" style="0" bestFit="1" customWidth="1"/>
    <col min="21" max="21" width="12.00390625" style="0" customWidth="1"/>
  </cols>
  <sheetData>
    <row r="1" spans="1:17" ht="61.5" customHeight="1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t="s">
        <v>32</v>
      </c>
    </row>
    <row r="2" spans="1:16" ht="27" customHeight="1">
      <c r="A2" s="80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43.5" customHeight="1">
      <c r="A3" s="79" t="s">
        <v>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57.75" customHeight="1">
      <c r="A4" s="79" t="s">
        <v>28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0" ht="15.75">
      <c r="A5" s="13" t="s">
        <v>17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5.7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6" ht="15.75" thickBot="1">
      <c r="A7" t="s">
        <v>18</v>
      </c>
      <c r="P7" t="s">
        <v>31</v>
      </c>
    </row>
    <row r="8" spans="1:16" ht="15" customHeight="1">
      <c r="A8" s="56" t="s">
        <v>3</v>
      </c>
      <c r="B8" s="59" t="s">
        <v>20</v>
      </c>
      <c r="C8" s="59" t="s">
        <v>0</v>
      </c>
      <c r="D8" s="59" t="s">
        <v>1</v>
      </c>
      <c r="E8" s="84" t="s">
        <v>2</v>
      </c>
      <c r="F8" s="84"/>
      <c r="G8" s="85"/>
      <c r="H8" s="65" t="s">
        <v>19</v>
      </c>
      <c r="I8" s="66"/>
      <c r="J8" s="67"/>
      <c r="K8" s="71" t="s">
        <v>26</v>
      </c>
      <c r="L8" s="74" t="s">
        <v>21</v>
      </c>
      <c r="M8" s="62" t="s">
        <v>22</v>
      </c>
      <c r="N8" s="81" t="s">
        <v>23</v>
      </c>
      <c r="O8" s="81" t="s">
        <v>24</v>
      </c>
      <c r="P8" s="81" t="s">
        <v>25</v>
      </c>
    </row>
    <row r="9" spans="1:16" ht="34.5" customHeight="1">
      <c r="A9" s="57"/>
      <c r="B9" s="60"/>
      <c r="C9" s="60"/>
      <c r="D9" s="60"/>
      <c r="E9" s="86"/>
      <c r="F9" s="86"/>
      <c r="G9" s="87"/>
      <c r="H9" s="68"/>
      <c r="I9" s="69"/>
      <c r="J9" s="70"/>
      <c r="K9" s="72"/>
      <c r="L9" s="75"/>
      <c r="M9" s="63"/>
      <c r="N9" s="82"/>
      <c r="O9" s="82"/>
      <c r="P9" s="82"/>
    </row>
    <row r="10" spans="1:16" ht="197.25" customHeight="1" thickBot="1">
      <c r="A10" s="58"/>
      <c r="B10" s="61"/>
      <c r="C10" s="61"/>
      <c r="D10" s="61"/>
      <c r="E10" s="1" t="s">
        <v>12</v>
      </c>
      <c r="F10" s="1" t="s">
        <v>14</v>
      </c>
      <c r="G10" s="2" t="s">
        <v>13</v>
      </c>
      <c r="H10" s="26" t="s">
        <v>11</v>
      </c>
      <c r="I10" s="3" t="s">
        <v>15</v>
      </c>
      <c r="J10" s="27" t="s">
        <v>16</v>
      </c>
      <c r="K10" s="73"/>
      <c r="L10" s="76"/>
      <c r="M10" s="64"/>
      <c r="N10" s="83"/>
      <c r="O10" s="83"/>
      <c r="P10" s="83"/>
    </row>
    <row r="11" spans="1:17" ht="15.75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5">
        <v>8</v>
      </c>
      <c r="I11" s="4">
        <v>9</v>
      </c>
      <c r="J11" s="23">
        <v>10</v>
      </c>
      <c r="K11" s="33">
        <v>11</v>
      </c>
      <c r="L11" s="40">
        <v>12</v>
      </c>
      <c r="M11" s="23">
        <v>13</v>
      </c>
      <c r="N11" s="8">
        <v>14</v>
      </c>
      <c r="O11" s="8">
        <v>15</v>
      </c>
      <c r="P11" s="8">
        <v>16</v>
      </c>
      <c r="Q11" s="16"/>
    </row>
    <row r="12" spans="1:16" ht="15">
      <c r="A12" s="19" t="s">
        <v>4</v>
      </c>
      <c r="B12" s="9">
        <f>874-2+17+21+7</f>
        <v>917</v>
      </c>
      <c r="C12" s="9">
        <v>12</v>
      </c>
      <c r="D12" s="9">
        <f>2956-7-5+(17+21)*7+88</f>
        <v>3298</v>
      </c>
      <c r="E12" s="9">
        <f>2014040+(17+21)*2500+42300*1.4</f>
        <v>2168260</v>
      </c>
      <c r="F12" s="9">
        <v>0</v>
      </c>
      <c r="G12" s="29">
        <v>0</v>
      </c>
      <c r="H12" s="28"/>
      <c r="I12" s="9"/>
      <c r="J12" s="29"/>
      <c r="K12" s="32">
        <f>ROUND(SUM((H12*E12),(I12*F12),(J12*G12)),2)</f>
        <v>0</v>
      </c>
      <c r="L12" s="41"/>
      <c r="M12" s="24">
        <f>B12*C12*L12</f>
        <v>0</v>
      </c>
      <c r="N12" s="11">
        <f>K12+M12</f>
        <v>0</v>
      </c>
      <c r="O12" s="10">
        <f>ROUND(PRODUCT(N12,0.23),2)</f>
        <v>0</v>
      </c>
      <c r="P12" s="11">
        <f>SUM(N12,O12)</f>
        <v>0</v>
      </c>
    </row>
    <row r="13" spans="1:16" ht="26.25" customHeight="1">
      <c r="A13" s="19" t="s">
        <v>5</v>
      </c>
      <c r="B13" s="9">
        <v>6</v>
      </c>
      <c r="C13" s="9">
        <v>12</v>
      </c>
      <c r="D13" s="9">
        <v>6</v>
      </c>
      <c r="E13" s="9">
        <v>252</v>
      </c>
      <c r="F13" s="43">
        <v>0</v>
      </c>
      <c r="G13" s="44">
        <v>0</v>
      </c>
      <c r="H13" s="28"/>
      <c r="I13" s="9"/>
      <c r="J13" s="29"/>
      <c r="K13" s="24">
        <f>ROUND(SUM((H13*E13),(I13*F13),(J13*G13)),2)</f>
        <v>0</v>
      </c>
      <c r="L13" s="41"/>
      <c r="M13" s="24">
        <f>B13*C13*L13</f>
        <v>0</v>
      </c>
      <c r="N13" s="11">
        <f>K13+M13</f>
        <v>0</v>
      </c>
      <c r="O13" s="10">
        <f>ROUND(PRODUCT(N13,0.23),2)</f>
        <v>0</v>
      </c>
      <c r="P13" s="11">
        <f>SUM(N13,O13)</f>
        <v>0</v>
      </c>
    </row>
    <row r="14" spans="1:16" ht="26.25" customHeight="1">
      <c r="A14" s="19" t="s">
        <v>6</v>
      </c>
      <c r="B14" s="9">
        <f>5-1</f>
        <v>4</v>
      </c>
      <c r="C14" s="9">
        <v>12</v>
      </c>
      <c r="D14" s="9">
        <v>85</v>
      </c>
      <c r="E14" s="9">
        <v>0</v>
      </c>
      <c r="F14" s="50">
        <f>(102554-0)*0.6</f>
        <v>61532.399999999994</v>
      </c>
      <c r="G14" s="25">
        <f>(102554-0)*0.4</f>
        <v>41021.600000000006</v>
      </c>
      <c r="H14" s="28"/>
      <c r="I14" s="9"/>
      <c r="J14" s="29"/>
      <c r="K14" s="24">
        <f>ROUND(SUM((H14*E14),(I14*F14),(J14*G14)),2)</f>
        <v>0</v>
      </c>
      <c r="L14" s="41"/>
      <c r="M14" s="24">
        <f>B14*C14*L14</f>
        <v>0</v>
      </c>
      <c r="N14" s="11">
        <f>K14+M14</f>
        <v>0</v>
      </c>
      <c r="O14" s="10">
        <f>ROUND(PRODUCT(N14,0.23),2)</f>
        <v>0</v>
      </c>
      <c r="P14" s="11">
        <f>SUM(N14,O14)</f>
        <v>0</v>
      </c>
    </row>
    <row r="15" spans="1:16" ht="26.25" customHeight="1" thickBot="1">
      <c r="A15" s="20" t="s">
        <v>49</v>
      </c>
      <c r="B15" s="21">
        <v>0</v>
      </c>
      <c r="C15" s="21" t="s">
        <v>48</v>
      </c>
      <c r="D15" s="21" t="s">
        <v>48</v>
      </c>
      <c r="E15" s="21" t="s">
        <v>48</v>
      </c>
      <c r="F15" s="22" t="s">
        <v>48</v>
      </c>
      <c r="G15" s="51" t="s">
        <v>48</v>
      </c>
      <c r="H15" s="30"/>
      <c r="I15" s="21"/>
      <c r="J15" s="31"/>
      <c r="K15" s="24" t="s">
        <v>48</v>
      </c>
      <c r="L15" s="42"/>
      <c r="M15" s="24" t="s">
        <v>48</v>
      </c>
      <c r="N15" s="11" t="s">
        <v>48</v>
      </c>
      <c r="O15" s="35" t="s">
        <v>48</v>
      </c>
      <c r="P15" s="11" t="s">
        <v>48</v>
      </c>
    </row>
    <row r="16" spans="5:18" ht="15.75" thickBot="1">
      <c r="E16">
        <f>SUM(E12:E15)</f>
        <v>2168512</v>
      </c>
      <c r="F16" s="16">
        <f>SUM(F14:F15)</f>
        <v>61532.399999999994</v>
      </c>
      <c r="G16" s="16">
        <f>SUM(G14:G15)</f>
        <v>41021.600000000006</v>
      </c>
      <c r="K16" s="12">
        <f aca="true" t="shared" si="0" ref="K16:P16">SUM(K12:K15)</f>
        <v>0</v>
      </c>
      <c r="L16" s="39"/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7"/>
      <c r="R16" s="18"/>
    </row>
    <row r="17" spans="5:8" ht="15">
      <c r="E17" s="52"/>
      <c r="F17" s="53"/>
      <c r="G17" s="54"/>
      <c r="H17" s="16"/>
    </row>
    <row r="18" spans="5:8" ht="15">
      <c r="E18" s="77">
        <f>E16+F16+G16</f>
        <v>2271066</v>
      </c>
      <c r="F18" s="77"/>
      <c r="G18" s="77"/>
      <c r="H18" s="16"/>
    </row>
    <row r="19" spans="1:16" ht="128.25" customHeight="1">
      <c r="A19" s="78" t="s">
        <v>51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0" ht="18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8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5.75" customHeight="1" hidden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8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5" ht="15">
      <c r="I25" s="16"/>
    </row>
  </sheetData>
  <sheetProtection/>
  <mergeCells count="18">
    <mergeCell ref="E18:G18"/>
    <mergeCell ref="A19:P19"/>
    <mergeCell ref="A1:P1"/>
    <mergeCell ref="A2:P2"/>
    <mergeCell ref="A3:P3"/>
    <mergeCell ref="A4:P4"/>
    <mergeCell ref="N8:N10"/>
    <mergeCell ref="O8:O10"/>
    <mergeCell ref="P8:P10"/>
    <mergeCell ref="E8:G9"/>
    <mergeCell ref="A8:A10"/>
    <mergeCell ref="B8:B10"/>
    <mergeCell ref="C8:C10"/>
    <mergeCell ref="D8:D10"/>
    <mergeCell ref="M8:M10"/>
    <mergeCell ref="H8:J9"/>
    <mergeCell ref="K8:K10"/>
    <mergeCell ref="L8:L10"/>
  </mergeCells>
  <printOptions/>
  <pageMargins left="0.7" right="0.7" top="0.34" bottom="0.33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7.421875" style="0" customWidth="1"/>
    <col min="2" max="2" width="9.28125" style="0" bestFit="1" customWidth="1"/>
    <col min="3" max="3" width="12.00390625" style="0" customWidth="1"/>
    <col min="4" max="4" width="9.28125" style="0" bestFit="1" customWidth="1"/>
    <col min="5" max="5" width="10.421875" style="0" customWidth="1"/>
    <col min="6" max="6" width="9.28125" style="0" bestFit="1" customWidth="1"/>
    <col min="7" max="7" width="9.8515625" style="0" bestFit="1" customWidth="1"/>
    <col min="8" max="8" width="25.421875" style="0" customWidth="1"/>
    <col min="9" max="9" width="14.00390625" style="0" customWidth="1"/>
    <col min="10" max="10" width="13.7109375" style="0" bestFit="1" customWidth="1"/>
    <col min="12" max="12" width="11.57421875" style="0" bestFit="1" customWidth="1"/>
    <col min="14" max="14" width="12.00390625" style="0" customWidth="1"/>
  </cols>
  <sheetData>
    <row r="1" spans="1:8" ht="18.75">
      <c r="A1" s="13"/>
      <c r="B1" s="13"/>
      <c r="C1" s="13"/>
      <c r="D1" s="13"/>
      <c r="E1" s="13"/>
      <c r="F1" s="13"/>
      <c r="G1" s="13"/>
      <c r="H1" s="38"/>
    </row>
    <row r="2" spans="1:9" ht="37.5" customHeight="1">
      <c r="A2" s="89" t="s">
        <v>35</v>
      </c>
      <c r="B2" s="89"/>
      <c r="C2" s="89"/>
      <c r="D2" s="89"/>
      <c r="E2" s="89"/>
      <c r="F2" s="89"/>
      <c r="G2" s="89"/>
      <c r="H2" s="89"/>
      <c r="I2" s="89"/>
    </row>
    <row r="4" ht="15.75" thickBot="1">
      <c r="I4" s="46" t="s">
        <v>30</v>
      </c>
    </row>
    <row r="5" spans="1:9" ht="15" customHeight="1">
      <c r="A5" s="56" t="s">
        <v>3</v>
      </c>
      <c r="B5" s="59" t="s">
        <v>20</v>
      </c>
      <c r="C5" s="59" t="s">
        <v>0</v>
      </c>
      <c r="D5" s="59" t="s">
        <v>1</v>
      </c>
      <c r="E5" s="84" t="s">
        <v>2</v>
      </c>
      <c r="F5" s="84"/>
      <c r="G5" s="85"/>
      <c r="H5" s="96" t="s">
        <v>43</v>
      </c>
      <c r="I5" s="96" t="s">
        <v>42</v>
      </c>
    </row>
    <row r="6" spans="1:9" ht="34.5" customHeight="1">
      <c r="A6" s="57"/>
      <c r="B6" s="60"/>
      <c r="C6" s="60"/>
      <c r="D6" s="60"/>
      <c r="E6" s="86"/>
      <c r="F6" s="86"/>
      <c r="G6" s="87"/>
      <c r="H6" s="97"/>
      <c r="I6" s="97"/>
    </row>
    <row r="7" spans="1:11" ht="197.25" customHeight="1" thickBot="1">
      <c r="A7" s="58"/>
      <c r="B7" s="61"/>
      <c r="C7" s="61"/>
      <c r="D7" s="61"/>
      <c r="E7" s="1" t="s">
        <v>12</v>
      </c>
      <c r="F7" s="1" t="s">
        <v>14</v>
      </c>
      <c r="G7" s="2" t="s">
        <v>13</v>
      </c>
      <c r="H7" s="37"/>
      <c r="I7" s="47"/>
      <c r="J7" s="92"/>
      <c r="K7" s="88"/>
    </row>
    <row r="8" spans="1:11" ht="1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5">
        <v>8</v>
      </c>
      <c r="I8" s="8">
        <v>9</v>
      </c>
      <c r="J8" s="93"/>
      <c r="K8" s="88"/>
    </row>
    <row r="9" spans="1:9" ht="15">
      <c r="A9" s="19" t="s">
        <v>4</v>
      </c>
      <c r="B9" s="9">
        <f>874-2+17+21+7</f>
        <v>917</v>
      </c>
      <c r="C9" s="9">
        <v>12</v>
      </c>
      <c r="D9" s="9">
        <f>2956-7-5+(17+21)*7+88</f>
        <v>3298</v>
      </c>
      <c r="E9" s="9">
        <f>2014040+(17+21)*2500+42300*1.4</f>
        <v>2168260</v>
      </c>
      <c r="F9" s="9">
        <v>0</v>
      </c>
      <c r="G9" s="29">
        <v>0</v>
      </c>
      <c r="H9" s="28"/>
      <c r="I9" s="35"/>
    </row>
    <row r="10" spans="1:9" ht="26.25" customHeight="1">
      <c r="A10" s="19" t="s">
        <v>5</v>
      </c>
      <c r="B10" s="9">
        <v>6</v>
      </c>
      <c r="C10" s="9">
        <v>12</v>
      </c>
      <c r="D10" s="9">
        <v>6</v>
      </c>
      <c r="E10" s="9">
        <v>252</v>
      </c>
      <c r="F10" s="43">
        <v>0</v>
      </c>
      <c r="G10" s="44">
        <v>0</v>
      </c>
      <c r="H10" s="28"/>
      <c r="I10" s="35"/>
    </row>
    <row r="11" spans="1:9" ht="26.25" customHeight="1">
      <c r="A11" s="19" t="s">
        <v>6</v>
      </c>
      <c r="B11" s="9">
        <f>5-1</f>
        <v>4</v>
      </c>
      <c r="C11" s="9">
        <v>12</v>
      </c>
      <c r="D11" s="9">
        <v>85</v>
      </c>
      <c r="E11" s="9">
        <v>0</v>
      </c>
      <c r="F11" s="50">
        <f>(102554-0)*0.6</f>
        <v>61532.399999999994</v>
      </c>
      <c r="G11" s="25">
        <f>(102554-0)*0.4</f>
        <v>41021.600000000006</v>
      </c>
      <c r="H11" s="28"/>
      <c r="I11" s="35"/>
    </row>
    <row r="12" spans="1:9" ht="26.25" customHeight="1" thickBot="1">
      <c r="A12" s="20" t="s">
        <v>7</v>
      </c>
      <c r="B12" s="21">
        <v>0</v>
      </c>
      <c r="C12" s="21" t="s">
        <v>50</v>
      </c>
      <c r="D12" s="21" t="s">
        <v>50</v>
      </c>
      <c r="E12" s="21" t="s">
        <v>50</v>
      </c>
      <c r="F12" s="22" t="s">
        <v>50</v>
      </c>
      <c r="G12" s="51" t="s">
        <v>50</v>
      </c>
      <c r="H12" s="30"/>
      <c r="I12" s="35"/>
    </row>
    <row r="13" spans="5:11" ht="15.75" thickBot="1">
      <c r="E13">
        <f>SUM(E9:E12)</f>
        <v>2168512</v>
      </c>
      <c r="F13" s="16">
        <f>SUM(F11:F12)</f>
        <v>61532.399999999994</v>
      </c>
      <c r="G13" s="16">
        <f>SUM(G11:G12)</f>
        <v>41021.600000000006</v>
      </c>
      <c r="I13" s="36"/>
      <c r="J13" s="17"/>
      <c r="K13" s="18"/>
    </row>
    <row r="14" spans="5:11" ht="15">
      <c r="E14" s="53"/>
      <c r="F14" s="54"/>
      <c r="G14" s="54"/>
      <c r="I14" s="49"/>
      <c r="J14" s="17"/>
      <c r="K14" s="18"/>
    </row>
    <row r="15" spans="5:11" ht="15">
      <c r="E15" s="94">
        <f>E13+F13+G13</f>
        <v>2271066</v>
      </c>
      <c r="F15" s="94"/>
      <c r="G15" s="94"/>
      <c r="I15" s="49"/>
      <c r="J15" s="17"/>
      <c r="K15" s="18"/>
    </row>
    <row r="16" spans="6:11" ht="15">
      <c r="F16" s="16"/>
      <c r="G16" s="16"/>
      <c r="I16" s="49"/>
      <c r="J16" s="17"/>
      <c r="K16" s="18"/>
    </row>
    <row r="17" spans="6:11" ht="15">
      <c r="F17" s="16"/>
      <c r="G17" s="16"/>
      <c r="I17" s="49"/>
      <c r="J17" s="17"/>
      <c r="K17" s="18"/>
    </row>
    <row r="18" spans="6:11" ht="15">
      <c r="F18" s="16"/>
      <c r="G18" s="16"/>
      <c r="H18" t="s">
        <v>53</v>
      </c>
      <c r="I18" s="49"/>
      <c r="J18" s="17"/>
      <c r="K18" s="18"/>
    </row>
    <row r="19" spans="5:7" ht="15">
      <c r="E19" s="34"/>
      <c r="F19" s="16"/>
      <c r="G19" s="16"/>
    </row>
    <row r="20" spans="1:18" ht="177.75" customHeight="1">
      <c r="A20" s="90" t="s">
        <v>54</v>
      </c>
      <c r="B20" s="90"/>
      <c r="C20" s="90"/>
      <c r="D20" s="90"/>
      <c r="E20" s="90"/>
      <c r="F20" s="90"/>
      <c r="G20" s="90"/>
      <c r="H20" s="90"/>
      <c r="I20" s="90"/>
      <c r="J20" s="48"/>
      <c r="K20" s="48"/>
      <c r="L20" s="48"/>
      <c r="M20" s="48"/>
      <c r="N20" s="48"/>
      <c r="O20" s="48"/>
      <c r="P20" s="48"/>
      <c r="Q20" s="48"/>
      <c r="R20" s="48"/>
    </row>
    <row r="23" spans="1:9" ht="72.75" customHeight="1">
      <c r="A23" s="91" t="s">
        <v>47</v>
      </c>
      <c r="B23" s="91"/>
      <c r="C23" s="91"/>
      <c r="D23" s="91"/>
      <c r="E23" s="91"/>
      <c r="F23" s="91"/>
      <c r="G23" s="91"/>
      <c r="H23" s="91"/>
      <c r="I23" s="91"/>
    </row>
    <row r="27" spans="1:9" ht="74.25" customHeight="1">
      <c r="A27" s="95" t="s">
        <v>9</v>
      </c>
      <c r="B27" s="95"/>
      <c r="C27" s="95"/>
      <c r="D27" s="95"/>
      <c r="E27" s="95"/>
      <c r="F27" s="95"/>
      <c r="G27" s="95"/>
      <c r="H27" s="95" t="s">
        <v>10</v>
      </c>
      <c r="I27" s="95"/>
    </row>
    <row r="32" ht="15">
      <c r="F32" t="s">
        <v>40</v>
      </c>
    </row>
  </sheetData>
  <sheetProtection/>
  <mergeCells count="15">
    <mergeCell ref="A2:I2"/>
    <mergeCell ref="A20:I20"/>
    <mergeCell ref="A23:I23"/>
    <mergeCell ref="J7:J8"/>
    <mergeCell ref="E15:G15"/>
    <mergeCell ref="A27:G27"/>
    <mergeCell ref="H27:I27"/>
    <mergeCell ref="H5:H6"/>
    <mergeCell ref="I5:I6"/>
    <mergeCell ref="K7:K8"/>
    <mergeCell ref="E5:G6"/>
    <mergeCell ref="A5:A7"/>
    <mergeCell ref="B5:B7"/>
    <mergeCell ref="C5:C7"/>
    <mergeCell ref="D5:D7"/>
  </mergeCells>
  <printOptions/>
  <pageMargins left="0.7086614173228347" right="0.7086614173228347" top="0.1968503937007874" bottom="0.15748031496062992" header="0.1968503937007874" footer="0.1574803149606299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4"/>
  <sheetViews>
    <sheetView zoomScalePageLayoutView="0" workbookViewId="0" topLeftCell="A1">
      <selection activeCell="AB16" sqref="AB16"/>
    </sheetView>
  </sheetViews>
  <sheetFormatPr defaultColWidth="9.140625" defaultRowHeight="15"/>
  <sheetData>
    <row r="2" spans="8:22" ht="18.75">
      <c r="H2" s="38" t="s">
        <v>27</v>
      </c>
      <c r="V2" t="s">
        <v>33</v>
      </c>
    </row>
    <row r="3" spans="1:25" s="55" customFormat="1" ht="4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s="55" customFormat="1" ht="12.75" customHeight="1">
      <c r="A4" s="102" t="s">
        <v>45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s="55" customFormat="1" ht="12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1:25" s="55" customFormat="1" ht="12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5" s="55" customFormat="1" ht="12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spans="1:25" s="55" customFormat="1" ht="13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spans="1:25" s="55" customFormat="1" ht="18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1:25" s="55" customFormat="1" ht="101.25" customHeight="1">
      <c r="A10" s="104" t="s">
        <v>46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s="55" customFormat="1" ht="24" customHeight="1">
      <c r="A11" s="104" t="s">
        <v>36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s="55" customFormat="1" ht="20.25" customHeight="1">
      <c r="A12" s="102" t="s">
        <v>44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s="55" customFormat="1" ht="36.75" customHeight="1">
      <c r="A13" s="102" t="s">
        <v>37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spans="1:25" s="55" customFormat="1" ht="36.75" customHeight="1">
      <c r="A14" s="102" t="s">
        <v>55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spans="1:25" s="55" customFormat="1" ht="21" customHeight="1">
      <c r="A15" s="102" t="s">
        <v>52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</row>
    <row r="16" spans="1:25" ht="159" customHeight="1">
      <c r="A16" s="101" t="s">
        <v>38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ht="11.25" customHeight="1"/>
    <row r="18" spans="1:25" ht="44.25" customHeight="1">
      <c r="A18" s="102" t="s">
        <v>39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</row>
    <row r="19" spans="1:25" ht="39" customHeight="1">
      <c r="A19" s="99" t="s">
        <v>56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ht="21.75" customHeight="1">
      <c r="A20" s="99" t="s">
        <v>57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ht="32.25" customHeight="1">
      <c r="A21" s="100" t="s">
        <v>58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s="45" customFormat="1" ht="63.75" customHeight="1">
      <c r="A22" s="98" t="s">
        <v>59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45" customFormat="1" ht="63.75" customHeight="1">
      <c r="A23" s="98" t="s">
        <v>60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ht="153.75" customHeight="1">
      <c r="A24" s="103" t="s">
        <v>41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</sheetData>
  <sheetProtection/>
  <mergeCells count="16">
    <mergeCell ref="A24:Y24"/>
    <mergeCell ref="A3:Y3"/>
    <mergeCell ref="A4:Y9"/>
    <mergeCell ref="A10:Y10"/>
    <mergeCell ref="A11:Y11"/>
    <mergeCell ref="A12:Y12"/>
    <mergeCell ref="A13:Y13"/>
    <mergeCell ref="A14:Y14"/>
    <mergeCell ref="A15:Y15"/>
    <mergeCell ref="A23:Y23"/>
    <mergeCell ref="A20:Y20"/>
    <mergeCell ref="A21:Y21"/>
    <mergeCell ref="A16:Y16"/>
    <mergeCell ref="A18:Y18"/>
    <mergeCell ref="A19:Y19"/>
    <mergeCell ref="A22:Y22"/>
  </mergeCells>
  <printOptions/>
  <pageMargins left="0.21" right="0.26" top="0.31" bottom="0.28" header="0.23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PGE Systemy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Kornak Agnieszka [PGE Obrót S.A.]</dc:creator>
  <cp:keywords/>
  <dc:description/>
  <cp:lastModifiedBy>Anna Brylewska</cp:lastModifiedBy>
  <cp:lastPrinted>2023-08-08T11:39:09Z</cp:lastPrinted>
  <dcterms:created xsi:type="dcterms:W3CDTF">2016-11-10T11:15:53Z</dcterms:created>
  <dcterms:modified xsi:type="dcterms:W3CDTF">2023-09-11T10:23:42Z</dcterms:modified>
  <cp:category/>
  <cp:version/>
  <cp:contentType/>
  <cp:contentStatus/>
</cp:coreProperties>
</file>